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ucol-my.sharepoint.com/personal/wilson_mayorquin_itau_co/Documents/Comité de Precios/Tasas/2025/Junio 09/"/>
    </mc:Choice>
  </mc:AlternateContent>
  <xr:revisionPtr revIDLastSave="16" documentId="10_ncr:8000_{CA67F788-E4E3-497A-BF7C-DAC131651B1A}" xr6:coauthVersionLast="47" xr6:coauthVersionMax="47" xr10:uidLastSave="{B256500A-1C1F-4BA5-AABE-1AB29911E650}"/>
  <workbookProtection workbookAlgorithmName="SHA-512" workbookHashValue="0oz1oOO4UsU3PK181TW1hEhmri6kwJrH3ni6iF4AqW2rksgwiKy5FIlL8fB7MT3brLuyjGVTsD+WINU6KSfghw==" workbookSaltValue="dwU6SR9wQy255F0SkujveQ==" workbookSpinCount="100000" lockStructure="1"/>
  <bookViews>
    <workbookView showSheetTabs="0" xWindow="-108" yWindow="-108" windowWidth="23256" windowHeight="12576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state="hidden" r:id="rId5"/>
    <sheet name="Lista productos" sheetId="6" state="hidden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5" i="4"/>
  <c r="R18" i="5" l="1"/>
  <c r="C1" i="4"/>
  <c r="C18" i="4" l="1"/>
  <c r="Q24" i="5"/>
  <c r="R21" i="5"/>
  <c r="R20" i="5"/>
  <c r="R19" i="5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<sst xmlns="http://schemas.openxmlformats.org/spreadsheetml/2006/main" count="112" uniqueCount="70">
  <si>
    <t xml:space="preserve"> </t>
  </si>
  <si>
    <t>Última actualización</t>
  </si>
  <si>
    <t>Simulador Cdt y  ahorro e inversión</t>
  </si>
  <si>
    <t>Cifras en Pesos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</si>
  <si>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</si>
  <si>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VOLVER</t>
  </si>
  <si>
    <t>Producto</t>
  </si>
  <si>
    <t>CDT</t>
  </si>
  <si>
    <t>Seleccione producto</t>
  </si>
  <si>
    <t>Monto depósito</t>
  </si>
  <si>
    <t>Campo diligenciable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</si>
  <si>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</si>
  <si>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</si>
  <si>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</si>
  <si>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</si>
  <si>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</si>
  <si>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</si>
  <si>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</si>
  <si>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</si>
  <si>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</si>
  <si>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</si>
  <si>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</si>
  <si>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</si>
  <si>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t>˃La tasa se ajusta según comportamiento del mercado, lo invitamos a verificarla en el momento de la constitución.</t>
  </si>
  <si>
    <t>Cómo funciona esta herramienta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</si>
  <si>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</si>
  <si>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</si>
  <si>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</si>
  <si>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</si>
  <si>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</si>
  <si>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</si>
  <si>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</si>
  <si>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</si>
  <si>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</si>
  <si>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</si>
  <si>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˃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</si>
  <si>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</si>
  <si>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</si>
  <si>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</si>
  <si>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</si>
  <si>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</si>
  <si>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</si>
  <si>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</si>
  <si>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</si>
  <si>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</si>
  <si>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</si>
  <si>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</si>
  <si>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</si>
  <si>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</si>
  <si>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</si>
  <si>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</si>
  <si>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</si>
  <si>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Cuentas de ahorro</t>
  </si>
  <si>
    <t>Cuentas corrientes</t>
  </si>
  <si>
    <t>TASAS</t>
  </si>
  <si>
    <t>AFC</t>
  </si>
  <si>
    <t>Ahorro programado</t>
  </si>
  <si>
    <t>Cuenta de ahorros</t>
  </si>
  <si>
    <t>Itaú Rentable</t>
  </si>
  <si>
    <t>MONTO</t>
  </si>
  <si>
    <t>TASA</t>
  </si>
  <si>
    <t>Cuenta corriente</t>
  </si>
  <si>
    <t>Itau Rentable</t>
  </si>
  <si>
    <t>CDT Virtual</t>
  </si>
  <si>
    <t>productos ahorro e inversión</t>
  </si>
  <si>
    <t>Cuenta de ahorros nomina</t>
  </si>
  <si>
    <t>Cuenta de ahorros infantil</t>
  </si>
  <si>
    <t>Cuenta de ahorros basica</t>
  </si>
  <si>
    <t>cuenta corriente</t>
  </si>
  <si>
    <t>Itaú rentable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</si>
</sst>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b/>
      <sz val="16"/>
      <color theme="0"/>
      <name val="Itau Display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6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4" fillId="3" borderId="0" xfId="3" applyNumberFormat="1" applyFont="1" applyFill="1" applyAlignment="1">
      <alignment vertical="top" wrapText="1"/>
    </xf>
    <xf numFmtId="10" fontId="16" fillId="3" borderId="0" xfId="3" applyNumberFormat="1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110836</xdr:rowOff>
    </xdr:from>
    <xdr:to>
      <xdr:col>9</xdr:col>
      <xdr:colOff>22860</xdr:colOff>
      <xdr:row>24</xdr:row>
      <xdr:rowOff>62346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71B1C0-520C-D1E3-945E-680E76AB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6691"/>
          <a:ext cx="7067896" cy="35536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  <a:solidFill>
          <a:srgbClr val="FF7800"/>
        </a:solidFill>
      </xdr:spPr>
    </xdr:pic>
    <xdr:clientData/>
  </xdr:twoCellAnchor>
  <xdr:twoCellAnchor>
    <xdr:from>
      <xdr:col>5</xdr:col>
      <xdr:colOff>38100</xdr:colOff>
      <xdr:row>10</xdr:row>
      <xdr:rowOff>106680</xdr:rowOff>
    </xdr:from>
    <xdr:to>
      <xdr:col>8</xdr:col>
      <xdr:colOff>571501</xdr:colOff>
      <xdr:row>12</xdr:row>
      <xdr:rowOff>125730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3962400" y="1965960"/>
          <a:ext cx="2887981" cy="384810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¿CÓMO FUNCIONA EL SIMULADOR?</a:t>
          </a:r>
        </a:p>
      </xdr:txBody>
    </xdr:sp>
    <xdr:clientData/>
  </xdr:twoCellAnchor>
  <xdr:twoCellAnchor>
    <xdr:from>
      <xdr:col>5</xdr:col>
      <xdr:colOff>46800</xdr:colOff>
      <xdr:row>17</xdr:row>
      <xdr:rowOff>106680</xdr:rowOff>
    </xdr:from>
    <xdr:to>
      <xdr:col>8</xdr:col>
      <xdr:colOff>571502</xdr:colOff>
      <xdr:row>19</xdr:row>
      <xdr:rowOff>125730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3971100" y="3246120"/>
          <a:ext cx="2879282" cy="38481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46800</xdr:colOff>
      <xdr:row>14</xdr:row>
      <xdr:rowOff>19050</xdr:rowOff>
    </xdr:from>
    <xdr:to>
      <xdr:col>8</xdr:col>
      <xdr:colOff>571502</xdr:colOff>
      <xdr:row>16</xdr:row>
      <xdr:rowOff>30480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3971100" y="2609850"/>
          <a:ext cx="2879282" cy="37719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4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4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129540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115" y="670560"/>
          <a:ext cx="348503" cy="383736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0</xdr:row>
      <xdr:rowOff>137159</xdr:rowOff>
    </xdr:from>
    <xdr:to>
      <xdr:col>4</xdr:col>
      <xdr:colOff>22860</xdr:colOff>
      <xdr:row>2</xdr:row>
      <xdr:rowOff>150410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640DF-533A-4F97-828D-406FD0F7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60" y="137159"/>
          <a:ext cx="563880" cy="55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2</xdr:col>
      <xdr:colOff>160020</xdr:colOff>
      <xdr:row>2</xdr:row>
      <xdr:rowOff>111921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6A623-8153-41EE-9156-D70208C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0"/>
          <a:ext cx="586740" cy="576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647700</xdr:colOff>
      <xdr:row>2</xdr:row>
      <xdr:rowOff>172752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783D2-5AB7-4C87-A553-936F194D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60960"/>
          <a:ext cx="594360" cy="5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zoomScale="110" zoomScaleNormal="110" workbookViewId="0">
      <selection activeCell="M11" sqref="M11"/>
    </sheetView>
  </sheetViews>
  <sheetFormatPr baseColWidth="10" defaultColWidth="11.44140625" defaultRowHeight="14.4" x14ac:dyDescent="0.3"/>
  <cols>
    <col min="1" max="16384" width="11.44140625" style="3"/>
  </cols>
  <sheetData>
    <row r="1" ht="15" customHeight="1" x14ac:dyDescent="0.3"/>
    <row r="2" ht="15" customHeight="1" x14ac:dyDescent="0.3"/>
    <row r="3" ht="15" customHeight="1" x14ac:dyDescent="0.3"/>
    <row r="4" ht="15" customHeigh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/>
  </sheetViews>
  <sheetFormatPr baseColWidth="10" defaultColWidth="11.44140625" defaultRowHeight="14.4" x14ac:dyDescent="0.3"/>
  <cols>
    <col min="1" max="1" width="5" style="41" customWidth="1"/>
    <col min="2" max="2" width="39" style="41" customWidth="1"/>
    <col min="3" max="3" width="28.33203125" style="44" customWidth="1"/>
    <col min="4" max="16384" width="11.44140625" style="41"/>
  </cols>
  <sheetData>
    <row r="1" spans="1:13" ht="23.25" customHeight="1" x14ac:dyDescent="0.3">
      <c r="A1" s="41" t="s">
        <v>0</v>
      </c>
      <c r="B1" s="42" t="s">
        <v>1</v>
      </c>
      <c r="C1" s="43">
        <f ca="1">+TODAY()</f>
        <v>45817</v>
      </c>
    </row>
    <row r="2" spans="1:13" ht="20.25" customHeight="1" x14ac:dyDescent="0.3">
      <c r="B2" s="40" t="s">
        <v>2</v>
      </c>
    </row>
    <row r="3" spans="1:13" ht="19.5" customHeight="1" x14ac:dyDescent="0.3">
      <c r="B3" s="40" t="s">
        <v>3</v>
      </c>
    </row>
    <row r="4" spans="1:13" ht="39" customHeight="1" x14ac:dyDescent="0.3">
      <c r="B4" s="79" t="s">
        <v>4</v>
      </c>
      <c r="C4" s="79"/>
      <c r="F4" s="4" t="s">
        <v>5</v>
      </c>
    </row>
    <row r="5" spans="1:13" ht="8.25" customHeight="1" thickBot="1" x14ac:dyDescent="0.35"/>
    <row r="6" spans="1:13" ht="21.75" customHeight="1" thickBot="1" x14ac:dyDescent="0.35">
      <c r="B6" s="49" t="s">
        <v>6</v>
      </c>
      <c r="C6" s="50" t="s">
        <v>7</v>
      </c>
      <c r="D6" s="41" t="s">
        <v>8</v>
      </c>
    </row>
    <row r="7" spans="1:13" ht="15.6" thickTop="1" thickBot="1" x14ac:dyDescent="0.35">
      <c r="B7" s="51" t="s">
        <v>9</v>
      </c>
      <c r="C7" s="58">
        <v>200000</v>
      </c>
      <c r="D7" s="41" t="s">
        <v>10</v>
      </c>
    </row>
    <row r="8" spans="1:13" ht="18" customHeight="1" thickTop="1" thickBot="1" x14ac:dyDescent="0.35">
      <c r="B8" s="52" t="s">
        <v>11</v>
      </c>
      <c r="C8" s="59">
        <v>90</v>
      </c>
      <c r="D8" s="41" t="s">
        <v>10</v>
      </c>
    </row>
    <row r="9" spans="1:13" ht="12.75" customHeight="1" thickBot="1" x14ac:dyDescent="0.35">
      <c r="B9" s="53"/>
      <c r="C9" s="54"/>
    </row>
    <row r="10" spans="1:13" ht="27" customHeight="1" thickTop="1" thickBot="1" x14ac:dyDescent="0.35">
      <c r="B10" s="52" t="s">
        <v>12</v>
      </c>
      <c r="C10" s="55">
        <v>9.5000000000000001E-2</v>
      </c>
      <c r="F10" s="67"/>
      <c r="G10" s="67"/>
      <c r="H10" s="67"/>
      <c r="I10" s="67"/>
      <c r="J10" s="67"/>
      <c r="K10" s="67"/>
      <c r="L10" s="67"/>
      <c r="M10" s="67"/>
    </row>
    <row r="11" spans="1:13" ht="23.25" customHeight="1" thickTop="1" thickBot="1" x14ac:dyDescent="0.35">
      <c r="B11" s="52" t="s">
        <v>13</v>
      </c>
      <c r="C11" s="55">
        <f>((1+C10)^(1/12)-1)*12</f>
        <v>9.1098411486990827E-2</v>
      </c>
      <c r="F11" s="67"/>
      <c r="G11" s="67"/>
      <c r="H11" s="67"/>
      <c r="I11" s="67"/>
      <c r="J11" s="67"/>
      <c r="K11" s="67"/>
      <c r="L11" s="67"/>
      <c r="M11" s="67"/>
    </row>
    <row r="12" spans="1:13" ht="23.25" customHeight="1" thickTop="1" thickBot="1" x14ac:dyDescent="0.35">
      <c r="B12" s="52" t="s">
        <v>14</v>
      </c>
      <c r="C12" s="55">
        <f>C11/12</f>
        <v>7.5915342905825689E-3</v>
      </c>
      <c r="F12" s="67"/>
      <c r="G12" s="67"/>
      <c r="H12" s="67"/>
      <c r="I12" s="67"/>
      <c r="J12" s="67"/>
      <c r="K12" s="67"/>
      <c r="L12" s="67"/>
      <c r="M12" s="67"/>
    </row>
    <row r="13" spans="1:13" ht="23.25" customHeight="1" thickTop="1" thickBot="1" x14ac:dyDescent="0.35">
      <c r="B13" s="56" t="s">
        <v>15</v>
      </c>
      <c r="C13" s="57">
        <f>+C12/30</f>
        <v>2.5305114301941897E-4</v>
      </c>
      <c r="F13" s="67"/>
      <c r="G13" s="67"/>
      <c r="H13" s="67"/>
      <c r="I13" s="67"/>
      <c r="J13" s="67"/>
      <c r="K13" s="67"/>
      <c r="L13" s="67"/>
      <c r="M13" s="67"/>
    </row>
    <row r="14" spans="1:13" s="48" customFormat="1" ht="9.75" customHeight="1" thickBot="1" x14ac:dyDescent="0.35">
      <c r="A14" s="45"/>
      <c r="B14" s="46"/>
      <c r="C14" s="47"/>
      <c r="F14" s="67"/>
      <c r="G14" s="67"/>
      <c r="H14" s="67"/>
      <c r="I14" s="67"/>
      <c r="J14" s="67"/>
      <c r="K14" s="67"/>
      <c r="L14" s="67"/>
      <c r="M14" s="67"/>
    </row>
    <row r="15" spans="1:13" s="48" customFormat="1" x14ac:dyDescent="0.3">
      <c r="A15" s="45"/>
      <c r="B15" s="60" t="s">
        <v>16</v>
      </c>
      <c r="C15" s="61">
        <f>FV(NOMINAL(C10,IF(C6="CDT",360,365))/IF(C6="CDT",360,365),C8,,-C7)-C7</f>
        <v>4589.5869122185686</v>
      </c>
      <c r="F15" s="67"/>
      <c r="G15" s="67"/>
      <c r="H15" s="67"/>
      <c r="I15" s="67"/>
      <c r="J15" s="67"/>
      <c r="K15" s="67"/>
      <c r="L15" s="67"/>
      <c r="M15" s="67"/>
    </row>
    <row r="16" spans="1:13" s="48" customFormat="1" x14ac:dyDescent="0.3">
      <c r="A16" s="45"/>
      <c r="B16" s="62" t="s">
        <v>17</v>
      </c>
      <c r="C16" s="63">
        <f>IF(C6="CDT",C15*4%,IF(C6&lt;&gt;"CDT",IF(C15&gt;2100,C15*7%,"0"),C15*7%))</f>
        <v>183.58347648874275</v>
      </c>
      <c r="F16" s="67"/>
      <c r="G16" s="67"/>
      <c r="H16" s="67"/>
      <c r="I16" s="67"/>
      <c r="J16" s="67"/>
      <c r="K16" s="67"/>
      <c r="L16" s="67"/>
      <c r="M16" s="67"/>
    </row>
    <row r="17" spans="1:13" s="48" customFormat="1" x14ac:dyDescent="0.3">
      <c r="A17" s="45"/>
      <c r="B17" s="64" t="s">
        <v>18</v>
      </c>
      <c r="C17" s="63">
        <f>C15-C16</f>
        <v>4406.0034357298255</v>
      </c>
      <c r="F17" s="67"/>
      <c r="G17" s="67"/>
      <c r="H17" s="67"/>
      <c r="I17" s="67"/>
      <c r="J17" s="67"/>
      <c r="K17" s="67"/>
      <c r="L17" s="67"/>
      <c r="M17" s="67"/>
    </row>
    <row r="18" spans="1:13" x14ac:dyDescent="0.3">
      <c r="B18" s="64" t="s">
        <v>19</v>
      </c>
      <c r="C18" s="63">
        <f>IF(C6=1,HLOOKUP(#REF!,[1]listas.!C30:I37,8,[1]listas.!A2),0)</f>
        <v>0</v>
      </c>
    </row>
    <row r="19" spans="1:13" ht="15" thickBot="1" x14ac:dyDescent="0.35">
      <c r="B19" s="65" t="s">
        <v>20</v>
      </c>
      <c r="C19" s="66">
        <f>+C15-C16-C18</f>
        <v>4406.0034357298255</v>
      </c>
    </row>
    <row r="20" spans="1:13" x14ac:dyDescent="0.3">
      <c r="B20" s="39" t="s">
        <v>21</v>
      </c>
    </row>
    <row r="21" spans="1:13" ht="42.75" customHeight="1" x14ac:dyDescent="0.3">
      <c r="B21" s="78" t="s">
        <v>22</v>
      </c>
      <c r="C21" s="78"/>
    </row>
    <row r="22" spans="1:13" ht="42.75" customHeight="1" x14ac:dyDescent="0.3">
      <c r="B22" s="78" t="s">
        <v>23</v>
      </c>
      <c r="C22" s="78"/>
    </row>
    <row r="23" spans="1:13" ht="40.5" customHeight="1" x14ac:dyDescent="0.3"/>
  </sheetData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6"/>
  <sheetViews>
    <sheetView workbookViewId="0"/>
  </sheetViews>
  <sheetFormatPr baseColWidth="10" defaultColWidth="11.44140625" defaultRowHeight="14.4" x14ac:dyDescent="0.3"/>
  <cols>
    <col min="1" max="1" width="3.44140625" style="3" customWidth="1"/>
    <col min="2" max="2" width="4.6640625" style="3" customWidth="1"/>
    <col min="3" max="3" width="4.33203125" style="3" customWidth="1"/>
    <col min="4" max="16384" width="11.44140625" style="3"/>
  </cols>
  <sheetData>
    <row r="2" spans="2:12" ht="22.2" x14ac:dyDescent="0.45">
      <c r="B2" s="2"/>
      <c r="D2" s="80" t="s">
        <v>24</v>
      </c>
      <c r="E2" s="80"/>
      <c r="F2" s="80"/>
      <c r="G2" s="80"/>
      <c r="H2" s="2"/>
      <c r="I2" s="2"/>
      <c r="J2" s="2"/>
      <c r="K2" s="2"/>
      <c r="L2" s="2"/>
    </row>
    <row r="3" spans="2:12" ht="22.2" x14ac:dyDescent="0.45">
      <c r="B3" s="2"/>
      <c r="D3" s="7"/>
      <c r="E3" s="2"/>
      <c r="F3" s="2"/>
      <c r="G3" s="2"/>
      <c r="H3" s="2"/>
      <c r="I3" s="2"/>
      <c r="J3" s="2"/>
      <c r="K3" s="2"/>
      <c r="L3" s="2"/>
    </row>
    <row r="4" spans="2:12" x14ac:dyDescent="0.3">
      <c r="B4" s="2"/>
      <c r="C4" s="2"/>
      <c r="D4" s="2"/>
      <c r="E4" s="2"/>
      <c r="F4" s="2"/>
      <c r="G4" s="2"/>
      <c r="H4" s="2"/>
      <c r="I4" s="2"/>
      <c r="K4" s="2"/>
    </row>
    <row r="5" spans="2:12" x14ac:dyDescent="0.3">
      <c r="B5" s="1">
        <v>1</v>
      </c>
      <c r="C5" s="75"/>
      <c r="D5" s="76" t="s">
        <v>25</v>
      </c>
      <c r="E5" s="76"/>
      <c r="F5" s="76"/>
      <c r="G5" s="76"/>
      <c r="H5" s="76"/>
      <c r="I5" s="76"/>
      <c r="J5" s="76"/>
      <c r="K5" s="76"/>
      <c r="L5" s="4" t="s">
        <v>5</v>
      </c>
    </row>
    <row r="6" spans="2:12" x14ac:dyDescent="0.3">
      <c r="B6" s="77"/>
      <c r="C6" s="75"/>
      <c r="D6" s="77"/>
      <c r="E6" s="77"/>
      <c r="F6" s="77"/>
      <c r="G6" s="77"/>
      <c r="H6" s="77"/>
      <c r="I6" s="77"/>
      <c r="J6" s="77"/>
      <c r="K6" s="77"/>
      <c r="L6" s="2"/>
    </row>
    <row r="7" spans="2:12" x14ac:dyDescent="0.3">
      <c r="B7" s="1">
        <v>2</v>
      </c>
      <c r="C7" s="75"/>
      <c r="D7" s="77" t="s">
        <v>26</v>
      </c>
      <c r="E7" s="77"/>
      <c r="F7" s="77"/>
      <c r="G7" s="77"/>
      <c r="H7" s="77"/>
      <c r="I7" s="77"/>
      <c r="J7" s="77"/>
      <c r="K7" s="77"/>
      <c r="L7" s="2"/>
    </row>
    <row r="8" spans="2:12" x14ac:dyDescent="0.3">
      <c r="B8" s="76"/>
      <c r="C8" s="75"/>
      <c r="D8" s="77"/>
      <c r="E8" s="77"/>
      <c r="F8" s="77"/>
      <c r="G8" s="77"/>
      <c r="H8" s="77"/>
      <c r="I8" s="77"/>
      <c r="J8" s="77"/>
      <c r="K8" s="77"/>
      <c r="L8" s="2"/>
    </row>
    <row r="9" spans="2:12" x14ac:dyDescent="0.3">
      <c r="B9" s="1">
        <v>3</v>
      </c>
      <c r="C9" s="75"/>
      <c r="D9" s="77" t="s">
        <v>27</v>
      </c>
      <c r="E9" s="77"/>
      <c r="F9" s="77"/>
      <c r="G9" s="77"/>
      <c r="H9" s="77"/>
      <c r="I9" s="77"/>
      <c r="J9" s="77"/>
      <c r="K9" s="77"/>
    </row>
    <row r="10" spans="2:12" x14ac:dyDescent="0.3">
      <c r="B10" s="76"/>
      <c r="C10" s="75"/>
      <c r="D10" s="77"/>
      <c r="E10" s="77"/>
      <c r="F10" s="77"/>
      <c r="G10" s="77"/>
      <c r="H10" s="77"/>
      <c r="I10" s="77"/>
      <c r="J10" s="77"/>
      <c r="K10" s="77"/>
      <c r="L10" s="2"/>
    </row>
    <row r="11" spans="2:12" x14ac:dyDescent="0.3">
      <c r="B11" s="1">
        <v>4</v>
      </c>
      <c r="C11" s="75"/>
      <c r="D11" s="77" t="s">
        <v>28</v>
      </c>
      <c r="E11" s="77"/>
      <c r="F11" s="77"/>
      <c r="G11" s="77"/>
      <c r="H11" s="77"/>
      <c r="I11" s="77"/>
      <c r="J11" s="77"/>
      <c r="K11" s="77"/>
      <c r="L11" s="2"/>
    </row>
    <row r="12" spans="2:12" x14ac:dyDescent="0.3">
      <c r="B12" s="76"/>
      <c r="C12" s="75"/>
      <c r="D12" s="77"/>
      <c r="E12" s="77"/>
      <c r="F12" s="77"/>
      <c r="G12" s="77"/>
      <c r="H12" s="77"/>
      <c r="I12" s="77"/>
      <c r="J12" s="77"/>
      <c r="K12" s="77"/>
      <c r="L12" s="2"/>
    </row>
    <row r="13" spans="2:12" x14ac:dyDescent="0.3">
      <c r="B13" s="1">
        <v>5</v>
      </c>
      <c r="C13" s="75"/>
      <c r="D13" s="77" t="s">
        <v>29</v>
      </c>
      <c r="E13" s="77"/>
      <c r="F13" s="77"/>
      <c r="G13" s="77"/>
      <c r="H13" s="77"/>
      <c r="I13" s="77"/>
      <c r="J13" s="77"/>
      <c r="K13" s="77"/>
      <c r="L13" s="2"/>
    </row>
    <row r="14" spans="2:12" x14ac:dyDescent="0.3">
      <c r="B14" s="76"/>
      <c r="C14" s="75"/>
      <c r="D14" s="77" t="s">
        <v>30</v>
      </c>
      <c r="E14" s="77"/>
      <c r="F14" s="77"/>
      <c r="G14" s="77"/>
      <c r="H14" s="77"/>
      <c r="I14" s="77"/>
      <c r="J14" s="77"/>
      <c r="K14" s="77"/>
      <c r="L14" s="2"/>
    </row>
    <row r="15" spans="2:12" x14ac:dyDescent="0.3">
      <c r="B15" s="76"/>
      <c r="C15" s="75"/>
      <c r="D15" s="77"/>
      <c r="E15" s="77"/>
      <c r="F15" s="77"/>
      <c r="G15" s="77"/>
      <c r="H15" s="77"/>
      <c r="I15" s="77"/>
      <c r="J15" s="77"/>
      <c r="K15" s="77"/>
      <c r="L15" s="2"/>
    </row>
    <row r="16" spans="2:12" x14ac:dyDescent="0.3">
      <c r="B16" s="1">
        <v>6</v>
      </c>
      <c r="C16" s="75"/>
      <c r="D16" s="77" t="s">
        <v>31</v>
      </c>
      <c r="E16" s="77"/>
      <c r="F16" s="77"/>
      <c r="G16" s="77"/>
      <c r="H16" s="77"/>
      <c r="I16" s="77"/>
      <c r="J16" s="77"/>
      <c r="K16" s="77"/>
      <c r="L16" s="2"/>
    </row>
  </sheetData>
  <mergeCells count="1">
    <mergeCell ref="D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4140625" defaultRowHeight="15" x14ac:dyDescent="0.3"/>
  <cols>
    <col min="1" max="1" width="11.44140625" style="9"/>
    <col min="2" max="2" width="5.5546875" style="10" customWidth="1"/>
    <col min="3" max="3" width="4.5546875" style="9" customWidth="1"/>
    <col min="4" max="4" width="5.5546875" style="9" customWidth="1"/>
    <col min="5" max="16384" width="11.44140625" style="9"/>
  </cols>
  <sheetData>
    <row r="2" spans="2:16" ht="22.2" x14ac:dyDescent="0.45">
      <c r="D2" s="80" t="s">
        <v>32</v>
      </c>
      <c r="E2" s="80"/>
      <c r="F2" s="80"/>
      <c r="G2" s="80"/>
      <c r="H2" s="80"/>
      <c r="I2" s="80"/>
    </row>
    <row r="3" spans="2:16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6" x14ac:dyDescent="0.3">
      <c r="B4" s="8">
        <v>1</v>
      </c>
      <c r="C4" s="70"/>
      <c r="D4" s="71" t="s">
        <v>33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6" x14ac:dyDescent="0.3">
      <c r="B5" s="69"/>
      <c r="C5" s="70"/>
      <c r="D5" s="70" t="s">
        <v>34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5" t="s">
        <v>5</v>
      </c>
    </row>
    <row r="6" spans="2:16" ht="15.6" x14ac:dyDescent="0.3">
      <c r="B6" s="69"/>
      <c r="C6" s="70"/>
      <c r="D6" s="72" t="s">
        <v>35</v>
      </c>
      <c r="E6" s="70" t="s">
        <v>36</v>
      </c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2:16" ht="15.6" x14ac:dyDescent="0.3">
      <c r="B7" s="69"/>
      <c r="C7" s="70"/>
      <c r="D7" s="72" t="s">
        <v>35</v>
      </c>
      <c r="E7" s="70" t="s">
        <v>37</v>
      </c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2:16" x14ac:dyDescent="0.3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16" x14ac:dyDescent="0.3">
      <c r="B9" s="8">
        <v>2</v>
      </c>
      <c r="C9" s="70"/>
      <c r="D9" s="71" t="s">
        <v>38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6" ht="16.5" customHeight="1" x14ac:dyDescent="0.3">
      <c r="B10" s="69"/>
      <c r="C10" s="70"/>
      <c r="D10" s="81" t="s">
        <v>39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0"/>
    </row>
    <row r="11" spans="2:16" x14ac:dyDescent="0.3">
      <c r="B11" s="69"/>
      <c r="C11" s="7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0"/>
    </row>
    <row r="12" spans="2:16" x14ac:dyDescent="0.3">
      <c r="B12" s="69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0"/>
    </row>
    <row r="13" spans="2:16" x14ac:dyDescent="0.3">
      <c r="B13" s="8">
        <v>3</v>
      </c>
      <c r="C13" s="70"/>
      <c r="D13" s="71" t="s">
        <v>40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16" x14ac:dyDescent="0.3">
      <c r="B14" s="69"/>
      <c r="C14" s="70"/>
      <c r="D14" s="70" t="s">
        <v>41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6" ht="15.6" x14ac:dyDescent="0.3">
      <c r="B15" s="69"/>
      <c r="C15" s="70"/>
      <c r="D15" s="72" t="s">
        <v>35</v>
      </c>
      <c r="E15" s="70" t="s">
        <v>42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2:16" ht="15.6" x14ac:dyDescent="0.3">
      <c r="B16" s="69"/>
      <c r="C16" s="74"/>
      <c r="D16" s="72" t="s">
        <v>35</v>
      </c>
      <c r="E16" s="70" t="s">
        <v>43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 x14ac:dyDescent="0.3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 x14ac:dyDescent="0.3">
      <c r="B18" s="8">
        <v>4</v>
      </c>
      <c r="C18" s="70"/>
      <c r="D18" s="71" t="s">
        <v>44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 x14ac:dyDescent="0.3">
      <c r="B19" s="69"/>
      <c r="C19" s="70"/>
      <c r="D19" s="70" t="s">
        <v>45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2:15" x14ac:dyDescent="0.3">
      <c r="B20" s="69"/>
      <c r="C20" s="70"/>
      <c r="D20" s="70" t="s">
        <v>46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15" x14ac:dyDescent="0.3">
      <c r="B21" s="69"/>
      <c r="C21" s="70"/>
      <c r="D21" s="70" t="s">
        <v>47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 x14ac:dyDescent="0.3">
      <c r="B23" s="8">
        <v>5</v>
      </c>
      <c r="C23" s="70"/>
      <c r="D23" s="71" t="s">
        <v>48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 x14ac:dyDescent="0.3">
      <c r="B24" s="69"/>
      <c r="C24" s="70"/>
      <c r="D24" s="70" t="s">
        <v>49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 x14ac:dyDescent="0.3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 x14ac:dyDescent="0.3">
      <c r="B26" s="8">
        <v>6</v>
      </c>
      <c r="C26" s="70"/>
      <c r="D26" s="71" t="s">
        <v>50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 ht="15.6" x14ac:dyDescent="0.3">
      <c r="B27" s="69"/>
      <c r="C27" s="70"/>
      <c r="D27" s="72" t="s">
        <v>35</v>
      </c>
      <c r="E27" s="70" t="s">
        <v>51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 ht="15.6" x14ac:dyDescent="0.3">
      <c r="B28" s="69"/>
      <c r="C28" s="70"/>
      <c r="D28" s="72" t="s">
        <v>35</v>
      </c>
      <c r="E28" s="70" t="s">
        <v>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 ht="15.6" x14ac:dyDescent="0.3">
      <c r="B29" s="69"/>
      <c r="C29" s="70"/>
      <c r="D29" s="72" t="s">
        <v>35</v>
      </c>
      <c r="E29" s="70" t="s">
        <v>52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 ht="15.6" x14ac:dyDescent="0.3">
      <c r="B30" s="69"/>
      <c r="C30" s="70"/>
      <c r="D30" s="72" t="s">
        <v>35</v>
      </c>
      <c r="E30" s="70" t="s">
        <v>53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2">
    <mergeCell ref="D10:N11"/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Y36"/>
  <sheetViews>
    <sheetView workbookViewId="0">
      <selection activeCell="H25" sqref="H25"/>
    </sheetView>
  </sheetViews>
  <sheetFormatPr baseColWidth="10" defaultColWidth="11.44140625" defaultRowHeight="11.4" x14ac:dyDescent="0.25"/>
  <cols>
    <col min="1" max="1" width="4.88671875" style="13" customWidth="1"/>
    <col min="2" max="2" width="12.44140625" style="13" bestFit="1" customWidth="1"/>
    <col min="3" max="3" width="11.88671875" style="13" bestFit="1" customWidth="1"/>
    <col min="4" max="4" width="5.109375" style="13" bestFit="1" customWidth="1"/>
    <col min="5" max="5" width="6.109375" style="13" customWidth="1"/>
    <col min="6" max="6" width="10.5546875" style="13" bestFit="1" customWidth="1"/>
    <col min="7" max="7" width="13.5546875" style="13" bestFit="1" customWidth="1"/>
    <col min="8" max="8" width="7.33203125" style="13" bestFit="1" customWidth="1"/>
    <col min="9" max="9" width="7.109375" style="13" bestFit="1" customWidth="1"/>
    <col min="10" max="10" width="9.88671875" style="13" bestFit="1" customWidth="1"/>
    <col min="11" max="11" width="10" style="13" bestFit="1" customWidth="1"/>
    <col min="12" max="13" width="7.109375" style="13" bestFit="1" customWidth="1"/>
    <col min="14" max="14" width="10.109375" style="13" customWidth="1"/>
    <col min="15" max="15" width="8.109375" style="13" customWidth="1"/>
    <col min="16" max="16" width="12.6640625" style="13" bestFit="1" customWidth="1"/>
    <col min="17" max="17" width="12.109375" style="13" bestFit="1" customWidth="1"/>
    <col min="18" max="18" width="5.5546875" style="13" bestFit="1" customWidth="1"/>
    <col min="19" max="16384" width="11.44140625" style="13"/>
  </cols>
  <sheetData>
    <row r="1" spans="2:23" x14ac:dyDescent="0.25">
      <c r="B1" s="12" t="s">
        <v>54</v>
      </c>
      <c r="C1" s="13" t="s">
        <v>0</v>
      </c>
    </row>
    <row r="2" spans="2:23" x14ac:dyDescent="0.25">
      <c r="B2" s="14"/>
    </row>
    <row r="3" spans="2:23" x14ac:dyDescent="0.25">
      <c r="B3" s="84" t="s">
        <v>55</v>
      </c>
      <c r="C3" s="84"/>
      <c r="D3" s="84"/>
      <c r="F3" s="84" t="s">
        <v>56</v>
      </c>
      <c r="G3" s="84"/>
      <c r="H3" s="84"/>
      <c r="J3" s="84" t="s">
        <v>57</v>
      </c>
      <c r="K3" s="84"/>
      <c r="L3" s="84"/>
      <c r="P3" s="84" t="s">
        <v>58</v>
      </c>
      <c r="Q3" s="84"/>
      <c r="R3" s="84"/>
    </row>
    <row r="4" spans="2:23" ht="12" thickBot="1" x14ac:dyDescent="0.3"/>
    <row r="5" spans="2:23" x14ac:dyDescent="0.25">
      <c r="B5" s="90" t="s">
        <v>59</v>
      </c>
      <c r="C5" s="90"/>
      <c r="D5" s="15" t="s">
        <v>60</v>
      </c>
      <c r="F5" s="87" t="s">
        <v>59</v>
      </c>
      <c r="G5" s="88"/>
      <c r="H5" s="16" t="s">
        <v>60</v>
      </c>
      <c r="J5" s="87" t="s">
        <v>59</v>
      </c>
      <c r="K5" s="88"/>
      <c r="L5" s="16" t="s">
        <v>60</v>
      </c>
      <c r="P5" s="91" t="s">
        <v>59</v>
      </c>
      <c r="Q5" s="92"/>
      <c r="R5" s="17" t="s">
        <v>60</v>
      </c>
    </row>
    <row r="6" spans="2:23" x14ac:dyDescent="0.25">
      <c r="B6" s="18">
        <v>0</v>
      </c>
      <c r="C6" s="18">
        <v>19999999</v>
      </c>
      <c r="D6" s="19">
        <v>0.01</v>
      </c>
      <c r="F6" s="20">
        <v>0</v>
      </c>
      <c r="G6" s="21">
        <v>4999999</v>
      </c>
      <c r="H6" s="22">
        <v>5.0000000000000001E-3</v>
      </c>
      <c r="J6" s="20">
        <v>0</v>
      </c>
      <c r="K6" s="21">
        <v>49999999</v>
      </c>
      <c r="L6" s="22">
        <v>1E-4</v>
      </c>
      <c r="P6" s="20">
        <v>0</v>
      </c>
      <c r="Q6" s="32">
        <v>2999999</v>
      </c>
      <c r="R6" s="19">
        <v>1E-3</v>
      </c>
      <c r="T6" s="36"/>
      <c r="U6" s="36"/>
      <c r="V6" s="36"/>
      <c r="W6" s="36"/>
    </row>
    <row r="7" spans="2:23" ht="12" thickBot="1" x14ac:dyDescent="0.3">
      <c r="B7" s="18">
        <v>20000000</v>
      </c>
      <c r="C7" s="18">
        <v>49999999</v>
      </c>
      <c r="D7" s="19">
        <v>0.01</v>
      </c>
      <c r="F7" s="24">
        <v>5000000</v>
      </c>
      <c r="G7" s="25"/>
      <c r="H7" s="26">
        <v>0.01</v>
      </c>
      <c r="J7" s="24">
        <v>50000000</v>
      </c>
      <c r="K7" s="25"/>
      <c r="L7" s="26">
        <v>1E-3</v>
      </c>
      <c r="P7" s="20">
        <v>3000000</v>
      </c>
      <c r="Q7" s="32">
        <v>4999999</v>
      </c>
      <c r="R7" s="19">
        <v>0.04</v>
      </c>
      <c r="T7" s="36"/>
      <c r="U7" s="36"/>
      <c r="V7" s="36"/>
      <c r="W7" s="36"/>
    </row>
    <row r="8" spans="2:23" x14ac:dyDescent="0.25">
      <c r="B8" s="18">
        <v>50000000</v>
      </c>
      <c r="C8" s="18">
        <v>99999999</v>
      </c>
      <c r="D8" s="19">
        <v>0.01</v>
      </c>
      <c r="P8" s="20">
        <v>5000000</v>
      </c>
      <c r="Q8" s="32">
        <v>49999999</v>
      </c>
      <c r="R8" s="19">
        <v>4.4999999999999998E-2</v>
      </c>
      <c r="T8" s="36"/>
      <c r="U8" s="36"/>
      <c r="V8" s="36"/>
      <c r="W8" s="36"/>
    </row>
    <row r="9" spans="2:23" x14ac:dyDescent="0.25">
      <c r="B9" s="18">
        <v>100000000</v>
      </c>
      <c r="C9" s="18"/>
      <c r="D9" s="19">
        <v>0.01</v>
      </c>
      <c r="P9" s="20">
        <v>50000000</v>
      </c>
      <c r="Q9" s="32">
        <v>99999999</v>
      </c>
      <c r="R9" s="19">
        <v>0.05</v>
      </c>
      <c r="T9" s="36"/>
      <c r="U9" s="36"/>
      <c r="V9" s="36"/>
      <c r="W9" s="36"/>
    </row>
    <row r="10" spans="2:23" x14ac:dyDescent="0.25">
      <c r="P10" s="20">
        <v>100000000</v>
      </c>
      <c r="Q10" s="32">
        <v>499999999</v>
      </c>
      <c r="R10" s="19">
        <v>0.06</v>
      </c>
      <c r="T10" s="36"/>
      <c r="U10" s="36"/>
      <c r="V10" s="36"/>
      <c r="W10" s="36"/>
    </row>
    <row r="11" spans="2:23" x14ac:dyDescent="0.25">
      <c r="B11" s="84" t="s">
        <v>61</v>
      </c>
      <c r="C11" s="84"/>
      <c r="D11" s="84"/>
      <c r="F11" s="84" t="s">
        <v>7</v>
      </c>
      <c r="G11" s="84"/>
      <c r="H11" s="84"/>
      <c r="I11" s="84"/>
      <c r="J11" s="84"/>
      <c r="K11" s="84"/>
      <c r="L11" s="84"/>
      <c r="M11" s="84"/>
      <c r="P11" s="20">
        <v>500000000</v>
      </c>
      <c r="Q11" s="32">
        <v>1999999999</v>
      </c>
      <c r="R11" s="19">
        <v>6.5000000000000002E-2</v>
      </c>
      <c r="T11" s="36"/>
      <c r="U11" s="36"/>
      <c r="V11" s="36"/>
      <c r="W11" s="36"/>
    </row>
    <row r="12" spans="2:23" ht="12" thickBot="1" x14ac:dyDescent="0.3">
      <c r="P12" s="20">
        <v>2000000000</v>
      </c>
      <c r="Q12" s="32">
        <v>4999999999</v>
      </c>
      <c r="R12" s="19">
        <v>6.7500000000000004E-2</v>
      </c>
    </row>
    <row r="13" spans="2:23" x14ac:dyDescent="0.25">
      <c r="B13" s="87" t="s">
        <v>59</v>
      </c>
      <c r="C13" s="88"/>
      <c r="D13" s="16" t="s">
        <v>60</v>
      </c>
      <c r="F13" s="82" t="s">
        <v>59</v>
      </c>
      <c r="G13" s="89"/>
      <c r="H13" s="27">
        <v>90</v>
      </c>
      <c r="I13" s="28">
        <v>120</v>
      </c>
      <c r="J13" s="28">
        <v>180</v>
      </c>
      <c r="K13" s="28">
        <v>270</v>
      </c>
      <c r="L13" s="28">
        <v>360</v>
      </c>
      <c r="M13" s="29">
        <v>540</v>
      </c>
      <c r="P13" s="20">
        <v>5000000000</v>
      </c>
      <c r="Q13" s="32">
        <v>9999999999</v>
      </c>
      <c r="R13" s="19">
        <v>7.7499999999999999E-2</v>
      </c>
    </row>
    <row r="14" spans="2:23" ht="12" thickBot="1" x14ac:dyDescent="0.3">
      <c r="B14" s="20">
        <v>1</v>
      </c>
      <c r="C14" s="21">
        <v>49999999</v>
      </c>
      <c r="D14" s="22">
        <v>0</v>
      </c>
      <c r="F14" s="18">
        <v>1000000</v>
      </c>
      <c r="G14" s="18">
        <v>4999999</v>
      </c>
      <c r="H14" s="68">
        <v>8.5500000000000007E-2</v>
      </c>
      <c r="I14" s="68">
        <v>8.5000000000000006E-2</v>
      </c>
      <c r="J14" s="68">
        <v>8.5500000000000007E-2</v>
      </c>
      <c r="K14" s="68">
        <v>8.5999999999999993E-2</v>
      </c>
      <c r="L14" s="68">
        <v>8.5500000000000007E-2</v>
      </c>
      <c r="M14" s="68">
        <v>8.5999999999999993E-2</v>
      </c>
      <c r="P14" s="24">
        <v>10000000000</v>
      </c>
      <c r="Q14" s="37"/>
      <c r="R14" s="23">
        <v>0.08</v>
      </c>
    </row>
    <row r="15" spans="2:23" ht="12" thickBot="1" x14ac:dyDescent="0.3">
      <c r="B15" s="24">
        <v>50000000</v>
      </c>
      <c r="C15" s="25"/>
      <c r="D15" s="26">
        <v>0</v>
      </c>
      <c r="F15" s="18">
        <v>5000000</v>
      </c>
      <c r="G15" s="18">
        <v>49999999</v>
      </c>
      <c r="H15" s="68">
        <v>8.5999999999999993E-2</v>
      </c>
      <c r="I15" s="68">
        <v>8.5000000000000006E-2</v>
      </c>
      <c r="J15" s="68">
        <v>8.5500000000000007E-2</v>
      </c>
      <c r="K15" s="68">
        <v>8.5999999999999993E-2</v>
      </c>
      <c r="L15" s="68">
        <v>8.5500000000000007E-2</v>
      </c>
      <c r="M15" s="68">
        <v>8.5999999999999993E-2</v>
      </c>
      <c r="P15" s="84" t="s">
        <v>55</v>
      </c>
      <c r="Q15" s="84"/>
      <c r="R15" s="84"/>
    </row>
    <row r="16" spans="2:23" ht="12" thickBot="1" x14ac:dyDescent="0.3">
      <c r="F16" s="18">
        <v>50000000</v>
      </c>
      <c r="G16" s="18">
        <v>99999999</v>
      </c>
      <c r="H16" s="68">
        <v>8.6499999999999994E-2</v>
      </c>
      <c r="I16" s="68">
        <v>8.5500000000000007E-2</v>
      </c>
      <c r="J16" s="68">
        <v>8.5999999999999993E-2</v>
      </c>
      <c r="K16" s="68">
        <v>8.6499999999999994E-2</v>
      </c>
      <c r="L16" s="68">
        <v>8.5999999999999993E-2</v>
      </c>
      <c r="M16" s="68">
        <v>8.5999999999999993E-2</v>
      </c>
    </row>
    <row r="17" spans="2:25" ht="11.25" customHeight="1" x14ac:dyDescent="0.25">
      <c r="F17" s="18">
        <v>100000000</v>
      </c>
      <c r="G17" s="18">
        <v>499999999</v>
      </c>
      <c r="H17" s="68">
        <v>8.6499999999999994E-2</v>
      </c>
      <c r="I17" s="68">
        <v>8.5999999999999993E-2</v>
      </c>
      <c r="J17" s="68">
        <v>8.6499999999999994E-2</v>
      </c>
      <c r="K17" s="68">
        <v>8.6499999999999994E-2</v>
      </c>
      <c r="L17" s="68">
        <v>8.6499999999999994E-2</v>
      </c>
      <c r="M17" s="68">
        <v>8.6499999999999994E-2</v>
      </c>
      <c r="P17" s="85" t="s">
        <v>59</v>
      </c>
      <c r="Q17" s="86"/>
      <c r="R17" s="16" t="s">
        <v>60</v>
      </c>
    </row>
    <row r="18" spans="2:25" ht="12" thickBot="1" x14ac:dyDescent="0.3">
      <c r="B18" s="84" t="s">
        <v>62</v>
      </c>
      <c r="C18" s="84"/>
      <c r="D18" s="84"/>
      <c r="F18" s="18">
        <v>500000000</v>
      </c>
      <c r="G18" s="18">
        <v>999999999999</v>
      </c>
      <c r="H18" s="68">
        <v>8.8499999999999995E-2</v>
      </c>
      <c r="I18" s="68">
        <v>8.6499999999999994E-2</v>
      </c>
      <c r="J18" s="68">
        <v>8.6999999999999994E-2</v>
      </c>
      <c r="K18" s="68">
        <v>8.6999999999999994E-2</v>
      </c>
      <c r="L18" s="68">
        <v>8.6999999999999994E-2</v>
      </c>
      <c r="M18" s="68">
        <v>8.6499999999999994E-2</v>
      </c>
      <c r="P18" s="20">
        <v>0</v>
      </c>
      <c r="Q18" s="21">
        <v>19999999</v>
      </c>
      <c r="R18" s="22">
        <f>+D6</f>
        <v>0.01</v>
      </c>
    </row>
    <row r="19" spans="2:25" ht="15" customHeight="1" x14ac:dyDescent="0.25">
      <c r="B19" s="85" t="s">
        <v>59</v>
      </c>
      <c r="C19" s="86"/>
      <c r="D19" s="16" t="s">
        <v>60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P19" s="20">
        <v>20000000</v>
      </c>
      <c r="Q19" s="21">
        <v>49999999</v>
      </c>
      <c r="R19" s="22">
        <f t="shared" ref="R19:R21" si="0">+D7</f>
        <v>0.01</v>
      </c>
    </row>
    <row r="20" spans="2:25" x14ac:dyDescent="0.25">
      <c r="B20" s="20">
        <v>0</v>
      </c>
      <c r="C20" s="32">
        <v>2999999</v>
      </c>
      <c r="D20" s="19">
        <v>1E-3</v>
      </c>
      <c r="H20" s="31"/>
      <c r="I20" s="31"/>
      <c r="J20" s="31"/>
      <c r="K20" s="31"/>
      <c r="L20" s="31"/>
      <c r="M20" s="31"/>
      <c r="P20" s="20">
        <v>50000000</v>
      </c>
      <c r="Q20" s="21">
        <v>99999999</v>
      </c>
      <c r="R20" s="22">
        <f t="shared" si="0"/>
        <v>0.01</v>
      </c>
    </row>
    <row r="21" spans="2:25" ht="12" thickBot="1" x14ac:dyDescent="0.3">
      <c r="B21" s="20">
        <v>3000000</v>
      </c>
      <c r="C21" s="32">
        <v>4999999</v>
      </c>
      <c r="D21" s="19">
        <v>0.04</v>
      </c>
      <c r="F21" s="84" t="s">
        <v>63</v>
      </c>
      <c r="G21" s="84"/>
      <c r="H21" s="84"/>
      <c r="I21" s="84"/>
      <c r="J21" s="84"/>
      <c r="K21" s="84"/>
      <c r="L21" s="84"/>
      <c r="M21" s="84"/>
      <c r="N21" s="84"/>
      <c r="P21" s="33">
        <v>100000000</v>
      </c>
      <c r="Q21" s="34"/>
      <c r="R21" s="22">
        <f t="shared" si="0"/>
        <v>0.01</v>
      </c>
    </row>
    <row r="22" spans="2:25" ht="12" thickBot="1" x14ac:dyDescent="0.3">
      <c r="B22" s="20">
        <v>5000000</v>
      </c>
      <c r="C22" s="32">
        <v>49999999</v>
      </c>
      <c r="D22" s="19">
        <v>4.4999999999999998E-2</v>
      </c>
    </row>
    <row r="23" spans="2:25" x14ac:dyDescent="0.25">
      <c r="B23" s="20">
        <v>50000000</v>
      </c>
      <c r="C23" s="32">
        <v>99999999</v>
      </c>
      <c r="D23" s="19">
        <v>0.05</v>
      </c>
      <c r="F23" s="82" t="s">
        <v>59</v>
      </c>
      <c r="G23" s="83"/>
      <c r="H23" s="28">
        <v>30</v>
      </c>
      <c r="I23" s="28">
        <v>60</v>
      </c>
      <c r="J23" s="28">
        <v>90</v>
      </c>
      <c r="K23" s="28">
        <v>120</v>
      </c>
      <c r="L23" s="28">
        <v>180</v>
      </c>
      <c r="M23" s="28">
        <v>360</v>
      </c>
      <c r="N23" s="28">
        <v>540</v>
      </c>
    </row>
    <row r="24" spans="2:25" x14ac:dyDescent="0.25">
      <c r="B24" s="20">
        <v>100000000</v>
      </c>
      <c r="C24" s="32">
        <v>499999999</v>
      </c>
      <c r="D24" s="19">
        <v>0.06</v>
      </c>
      <c r="F24" s="20">
        <v>200000</v>
      </c>
      <c r="G24" s="18">
        <v>49999999</v>
      </c>
      <c r="H24" s="68">
        <v>8.1000000000000003E-2</v>
      </c>
      <c r="I24" s="68">
        <v>8.2500000000000004E-2</v>
      </c>
      <c r="J24" s="68">
        <v>0.09</v>
      </c>
      <c r="K24" s="68">
        <v>8.8999999999999996E-2</v>
      </c>
      <c r="L24" s="68">
        <v>8.9499999999999996E-2</v>
      </c>
      <c r="M24" s="68">
        <v>8.8499999999999995E-2</v>
      </c>
      <c r="N24" s="68">
        <v>8.9499999999999996E-2</v>
      </c>
      <c r="O24" s="35"/>
      <c r="P24" s="31">
        <v>98000000</v>
      </c>
      <c r="Q24" s="36">
        <f>IFERROR(VLOOKUP(P24,$F$24:$G$27,HLOOKUP(P25,$H$23:$M$28,6,TRUE),TRUE),0.01%)</f>
        <v>1E-4</v>
      </c>
    </row>
    <row r="25" spans="2:25" x14ac:dyDescent="0.25">
      <c r="B25" s="20">
        <v>500000000</v>
      </c>
      <c r="C25" s="32">
        <v>1999999999</v>
      </c>
      <c r="D25" s="19">
        <v>6.5000000000000002E-2</v>
      </c>
      <c r="F25" s="20">
        <v>50000000</v>
      </c>
      <c r="G25" s="18">
        <v>99999999</v>
      </c>
      <c r="H25" s="68">
        <v>8.1500000000000003E-2</v>
      </c>
      <c r="I25" s="68">
        <v>8.3000000000000004E-2</v>
      </c>
      <c r="J25" s="68">
        <v>0.09</v>
      </c>
      <c r="K25" s="68">
        <v>8.9499999999999996E-2</v>
      </c>
      <c r="L25" s="68">
        <v>0.09</v>
      </c>
      <c r="M25" s="68">
        <v>8.8999999999999996E-2</v>
      </c>
      <c r="N25" s="68">
        <v>0.09</v>
      </c>
      <c r="O25" s="35"/>
      <c r="P25" s="31">
        <v>360</v>
      </c>
    </row>
    <row r="26" spans="2:25" x14ac:dyDescent="0.25">
      <c r="B26" s="20">
        <v>2000000000</v>
      </c>
      <c r="C26" s="32">
        <v>4999999999</v>
      </c>
      <c r="D26" s="19">
        <v>6.7500000000000004E-2</v>
      </c>
      <c r="F26" s="20">
        <v>100000000</v>
      </c>
      <c r="G26" s="18">
        <v>499999999</v>
      </c>
      <c r="H26" s="68">
        <v>8.2000000000000003E-2</v>
      </c>
      <c r="I26" s="68">
        <v>8.3500000000000005E-2</v>
      </c>
      <c r="J26" s="68">
        <v>0.09</v>
      </c>
      <c r="K26" s="68">
        <v>9.0499999999999997E-2</v>
      </c>
      <c r="L26" s="68">
        <v>9.0999999999999998E-2</v>
      </c>
      <c r="M26" s="68">
        <v>0.09</v>
      </c>
      <c r="N26" s="68">
        <v>0.09</v>
      </c>
      <c r="O26" s="35"/>
    </row>
    <row r="27" spans="2:25" ht="12" thickBot="1" x14ac:dyDescent="0.3">
      <c r="B27" s="20">
        <v>5000000000</v>
      </c>
      <c r="C27" s="32">
        <v>9999999999</v>
      </c>
      <c r="D27" s="19">
        <v>7.7499999999999999E-2</v>
      </c>
      <c r="F27" s="24">
        <v>500000000</v>
      </c>
      <c r="G27" s="18">
        <v>999999999999</v>
      </c>
      <c r="H27" s="68">
        <v>8.2500000000000004E-2</v>
      </c>
      <c r="I27" s="68">
        <v>8.4000000000000005E-2</v>
      </c>
      <c r="J27" s="68">
        <v>0.09</v>
      </c>
      <c r="K27" s="68">
        <v>9.0999999999999998E-2</v>
      </c>
      <c r="L27" s="68">
        <v>9.1499999999999998E-2</v>
      </c>
      <c r="M27" s="68">
        <v>9.0999999999999998E-2</v>
      </c>
      <c r="N27" s="68">
        <v>9.0499999999999997E-2</v>
      </c>
      <c r="O27" s="35"/>
    </row>
    <row r="28" spans="2:25" ht="12" thickBot="1" x14ac:dyDescent="0.3">
      <c r="B28" s="24">
        <v>10000000000</v>
      </c>
      <c r="C28" s="37"/>
      <c r="D28" s="23">
        <v>0.08</v>
      </c>
      <c r="F28" s="14"/>
      <c r="G28" s="14"/>
      <c r="H28" s="38">
        <v>3</v>
      </c>
      <c r="I28" s="38">
        <v>4</v>
      </c>
      <c r="J28" s="38">
        <v>5</v>
      </c>
      <c r="K28" s="38">
        <v>6</v>
      </c>
      <c r="L28" s="38">
        <v>7</v>
      </c>
      <c r="M28" s="38">
        <v>8</v>
      </c>
      <c r="N28" s="38">
        <v>9</v>
      </c>
    </row>
    <row r="30" spans="2:25" x14ac:dyDescent="0.25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x14ac:dyDescent="0.25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x14ac:dyDescent="0.25">
      <c r="H32" s="36"/>
      <c r="I32" s="36"/>
      <c r="J32" s="36"/>
      <c r="K32" s="36"/>
      <c r="L32" s="36"/>
      <c r="N32" s="36"/>
      <c r="O32" s="36"/>
      <c r="P32" s="36"/>
      <c r="Q32" s="36"/>
      <c r="R32" s="36"/>
      <c r="S32" s="36"/>
    </row>
    <row r="33" spans="8:14" x14ac:dyDescent="0.25">
      <c r="H33" s="36"/>
      <c r="I33" s="36"/>
      <c r="J33" s="36"/>
      <c r="K33" s="36"/>
      <c r="L33" s="36"/>
    </row>
    <row r="34" spans="8:14" x14ac:dyDescent="0.25">
      <c r="H34" s="36"/>
      <c r="I34" s="36"/>
      <c r="J34" s="36"/>
      <c r="K34" s="36"/>
      <c r="L34" s="36"/>
    </row>
    <row r="35" spans="8:14" x14ac:dyDescent="0.25">
      <c r="H35" s="36"/>
      <c r="I35" s="36"/>
      <c r="J35" s="36"/>
      <c r="K35" s="36"/>
      <c r="L35" s="36"/>
      <c r="M35" s="36"/>
      <c r="N35" s="36"/>
    </row>
    <row r="36" spans="8:14" x14ac:dyDescent="0.25">
      <c r="H36" s="36"/>
      <c r="I36" s="36"/>
      <c r="J36" s="36"/>
      <c r="K36" s="36"/>
      <c r="L36" s="36"/>
      <c r="M36" s="36"/>
      <c r="N36" s="36"/>
    </row>
  </sheetData>
  <mergeCells count="18">
    <mergeCell ref="B3:D3"/>
    <mergeCell ref="F3:H3"/>
    <mergeCell ref="J3:L3"/>
    <mergeCell ref="P3:R3"/>
    <mergeCell ref="B5:C5"/>
    <mergeCell ref="F5:G5"/>
    <mergeCell ref="J5:K5"/>
    <mergeCell ref="P5:Q5"/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D18" sqref="D18"/>
    </sheetView>
  </sheetViews>
  <sheetFormatPr baseColWidth="10" defaultColWidth="11.44140625" defaultRowHeight="15" x14ac:dyDescent="0.3"/>
  <cols>
    <col min="1" max="1" width="5.33203125" style="9" customWidth="1"/>
    <col min="2" max="16384" width="11.44140625" style="9"/>
  </cols>
  <sheetData>
    <row r="2" spans="2:3" ht="19.2" x14ac:dyDescent="0.4">
      <c r="C2" s="6" t="s">
        <v>64</v>
      </c>
    </row>
    <row r="4" spans="2:3" x14ac:dyDescent="0.3">
      <c r="B4" s="11" t="s">
        <v>35</v>
      </c>
    </row>
    <row r="5" spans="2:3" x14ac:dyDescent="0.3">
      <c r="B5" s="11" t="s">
        <v>35</v>
      </c>
      <c r="C5" s="9" t="s">
        <v>55</v>
      </c>
    </row>
    <row r="6" spans="2:3" x14ac:dyDescent="0.3">
      <c r="B6" s="11" t="s">
        <v>35</v>
      </c>
      <c r="C6" s="9" t="s">
        <v>56</v>
      </c>
    </row>
    <row r="7" spans="2:3" x14ac:dyDescent="0.3">
      <c r="B7" s="11" t="s">
        <v>35</v>
      </c>
      <c r="C7" s="9" t="s">
        <v>57</v>
      </c>
    </row>
    <row r="8" spans="2:3" x14ac:dyDescent="0.3">
      <c r="B8" s="11" t="s">
        <v>35</v>
      </c>
      <c r="C8" s="9" t="s">
        <v>65</v>
      </c>
    </row>
    <row r="9" spans="2:3" x14ac:dyDescent="0.3">
      <c r="B9" s="11" t="s">
        <v>35</v>
      </c>
      <c r="C9" s="9" t="s">
        <v>66</v>
      </c>
    </row>
    <row r="10" spans="2:3" x14ac:dyDescent="0.3">
      <c r="B10" s="11" t="s">
        <v>35</v>
      </c>
      <c r="C10" s="9" t="s">
        <v>67</v>
      </c>
    </row>
    <row r="11" spans="2:3" x14ac:dyDescent="0.3">
      <c r="B11" s="11" t="s">
        <v>35</v>
      </c>
      <c r="C11" s="9" t="s">
        <v>68</v>
      </c>
    </row>
    <row r="12" spans="2:3" x14ac:dyDescent="0.3">
      <c r="B12" s="11" t="s">
        <v>35</v>
      </c>
      <c r="C12" s="9" t="s">
        <v>7</v>
      </c>
    </row>
    <row r="13" spans="2:3" x14ac:dyDescent="0.3">
      <c r="B13" s="11" t="s">
        <v>35</v>
      </c>
      <c r="C13" s="9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C6C5D3F28252479171314B7437EFEF" ma:contentTypeVersion="16" ma:contentTypeDescription="Crear nuevo documento." ma:contentTypeScope="" ma:versionID="cee64bd76c9f45741026a58008de334b">
  <xsd:schema xmlns:xsd="http://www.w3.org/2001/XMLSchema" xmlns:xs="http://www.w3.org/2001/XMLSchema" xmlns:p="http://schemas.microsoft.com/office/2006/metadata/properties" xmlns:ns3="51faeb37-1b9c-467c-8511-8410e459e015" xmlns:ns4="45bcb61f-b190-4d0d-a76f-979bd8e50450" targetNamespace="http://schemas.microsoft.com/office/2006/metadata/properties" ma:root="true" ma:fieldsID="2f575bbf4b3364bfc2f7565a8410de53" ns3:_="" ns4:_="">
    <xsd:import namespace="51faeb37-1b9c-467c-8511-8410e459e015"/>
    <xsd:import namespace="45bcb61f-b190-4d0d-a76f-979bd8e504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b37-1b9c-467c-8511-8410e459e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b61f-b190-4d0d-a76f-979bd8e50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bcb61f-b190-4d0d-a76f-979bd8e50450" xsi:nil="true"/>
  </documentManagement>
</p:properties>
</file>

<file path=customXml/itemProps1.xml><?xml version="1.0" encoding="utf-8"?>
<ds:datastoreItem xmlns:ds="http://schemas.openxmlformats.org/officeDocument/2006/customXml" ds:itemID="{3D6482F2-872E-4DF3-8B1F-FC8E153E4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E6612-F166-48BB-AFBB-E05F4C955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b37-1b9c-467c-8511-8410e459e015"/>
    <ds:schemaRef ds:uri="45bcb61f-b190-4d0d-a76f-979bd8e50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5BD6-FA43-4065-B634-FC4EE6B1FBE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45bcb61f-b190-4d0d-a76f-979bd8e50450"/>
    <ds:schemaRef ds:uri="http://schemas.microsoft.com/office/2006/documentManagement/types"/>
    <ds:schemaRef ds:uri="http://purl.org/dc/terms/"/>
    <ds:schemaRef ds:uri="http://purl.org/dc/dcmitype/"/>
    <ds:schemaRef ds:uri="51faeb37-1b9c-467c-8511-8410e459e0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Manager/>
  <Company>Banco Itaú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Giovana Pinzon Agudelo</dc:creator>
  <cp:keywords/>
  <dc:description/>
  <cp:lastModifiedBy>Wilson Antonio Mayorquin Bejarano</cp:lastModifiedBy>
  <cp:revision/>
  <cp:lastPrinted>2025-05-06T21:39:04Z</cp:lastPrinted>
  <dcterms:created xsi:type="dcterms:W3CDTF">2023-03-22T01:45:45Z</dcterms:created>
  <dcterms:modified xsi:type="dcterms:W3CDTF">2025-06-09T19:50:25Z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  <property fmtid="{D5CDD505-2E9C-101B-9397-08002B2CF9AE}" pid="6" name="ContentTypeId">
    <vt:lpwstr>0x0101003BC6C5D3F28252479171314B7437EFEF</vt:lpwstr>
  </property>
</Properties>
</file>